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<sst xmlns="http://schemas.openxmlformats.org/spreadsheetml/2006/main" count="186" uniqueCount="93">
  <si>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</si>
  <si>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</si>
  <si>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</si>
  <si>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</si>
  <si>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</si>
  <si>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</si>
  <si>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</si>
  <si>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</si>
  <si>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</si>
  <si>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</si>
  <si>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</si>
  <si>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</si>
  <si>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</si>
  <si>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</si>
  <si>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</si>
  <si>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</si>
  <si>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</si>
  <si>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</si>
  <si>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</si>
  <si>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</si>
  <si>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</si>
  <si>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</si>
  <si>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</si>
  <si>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</si>
  <si>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</si>
  <si>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</si>
  <si>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</si>
  <si>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</si>
  <si>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</si>
  <si>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</si>
  <si>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</si>
  <si>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</si>
  <si>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</si>
  <si>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</si>
  <si>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</si>
  <si>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</si>
  <si>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</si>
  <si>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</si>
  <si>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</si>
  <si>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</si>
  <si>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</si>
  <si>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</si>
  <si>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</si>
  <si>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</si>
  <si>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</si>
  <si>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</si>
  <si>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</si>
  <si>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</si>
  <si>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</si>
  <si>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</si>
  <si>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</si>
  <si>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</si>
  <si>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</si>
  <si>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</si>
  <si>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</si>
  <si>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</si>
  <si>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</si>
  <si>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</si>
  <si>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</si>
  <si>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</si>
  <si>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</si>
  <si>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</si>
  <si>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</si>
  <si>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</si>
  <si>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</si>
  <si>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</si>
  <si>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</si>
  <si>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</si>
  <si>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</si>
  <si>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</si>
  <si>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</si>
  <si>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</si>
  <si>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</si>
  <si>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</si>
  <si>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</si>
  <si>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</si>
  <si>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</si>
  <si>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</si>
  <si>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</si>
  <si>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</si>
  <si>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</si>
  <si>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</si>
  <si>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</si>
  <si>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</si>
  <si>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</si>
  <si>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</si>
  <si>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</si>
  <si>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</si>
  <si>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план на січень-квітень 2017р.</t>
  </si>
  <si>
    <t>станом на 06.04.2017</t>
  </si>
  <si>
    <r>
      <t xml:space="preserve">станом на 06.04.2017р.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</si>
  <si>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06.04.2017р.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</si>
  <si>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06.04.2017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</si>
</sst>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7.35"/>
      <color indexed="8"/>
      <name val="Times New Roman"/>
      <family val="1"/>
    </font>
    <font>
      <sz val="7.35"/>
      <color indexed="8"/>
      <name val="Calibri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45" fillId="0" borderId="11" xfId="0" applyNumberFormat="1" applyFont="1" applyBorder="1" applyAlignment="1">
      <alignment horizontal="center" vertical="center" wrapText="1"/>
    </xf>
    <xf numFmtId="185" fontId="46" fillId="0" borderId="11" xfId="0" applyNumberFormat="1" applyFont="1" applyBorder="1" applyAlignment="1">
      <alignment/>
    </xf>
    <xf numFmtId="185" fontId="46" fillId="0" borderId="22" xfId="0" applyNumberFormat="1" applyFont="1" applyBorder="1" applyAlignment="1">
      <alignment/>
    </xf>
    <xf numFmtId="185" fontId="45" fillId="0" borderId="15" xfId="0" applyNumberFormat="1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185" fontId="11" fillId="0" borderId="55" xfId="0" applyNumberFormat="1" applyFont="1" applyBorder="1" applyAlignment="1">
      <alignment horizontal="center"/>
    </xf>
    <xf numFmtId="185" fontId="11" fillId="0" borderId="56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7733816"/>
        <c:axId val="2495481"/>
      </c:lineChart>
      <c:catAx>
        <c:axId val="77338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5481"/>
        <c:crosses val="autoZero"/>
        <c:auto val="0"/>
        <c:lblOffset val="100"/>
        <c:tickLblSkip val="1"/>
        <c:noMultiLvlLbl val="0"/>
      </c:catAx>
      <c:valAx>
        <c:axId val="249548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73381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2459330"/>
        <c:axId val="807379"/>
      </c:lineChart>
      <c:catAx>
        <c:axId val="224593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7379"/>
        <c:crosses val="autoZero"/>
        <c:auto val="0"/>
        <c:lblOffset val="100"/>
        <c:tickLblSkip val="1"/>
        <c:noMultiLvlLbl val="0"/>
      </c:catAx>
      <c:valAx>
        <c:axId val="80737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45933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7266412"/>
        <c:axId val="65397709"/>
      </c:lineChart>
      <c:catAx>
        <c:axId val="72664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97709"/>
        <c:crosses val="autoZero"/>
        <c:auto val="0"/>
        <c:lblOffset val="100"/>
        <c:tickLblSkip val="1"/>
        <c:noMultiLvlLbl val="0"/>
      </c:catAx>
      <c:valAx>
        <c:axId val="6539770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26641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1708470"/>
        <c:axId val="62723047"/>
      </c:lineChart>
      <c:catAx>
        <c:axId val="517084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23047"/>
        <c:crosses val="autoZero"/>
        <c:auto val="0"/>
        <c:lblOffset val="100"/>
        <c:tickLblSkip val="1"/>
        <c:noMultiLvlLbl val="0"/>
      </c:catAx>
      <c:valAx>
        <c:axId val="6272304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70847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06.04.2017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квітень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7636512"/>
        <c:axId val="47402017"/>
      </c:bar3DChart>
      <c:catAx>
        <c:axId val="27636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402017"/>
        <c:crosses val="autoZero"/>
        <c:auto val="1"/>
        <c:lblOffset val="100"/>
        <c:tickLblSkip val="1"/>
        <c:noMultiLvlLbl val="0"/>
      </c:catAx>
      <c:valAx>
        <c:axId val="47402017"/>
        <c:scaling>
          <c:orientation val="minMax"/>
          <c:max val="2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36512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3964970"/>
        <c:axId val="14358139"/>
      </c:bar3DChart>
      <c:catAx>
        <c:axId val="2396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358139"/>
        <c:crosses val="autoZero"/>
        <c:auto val="1"/>
        <c:lblOffset val="100"/>
        <c:tickLblSkip val="1"/>
        <c:noMultiLvlLbl val="0"/>
      </c:catAx>
      <c:valAx>
        <c:axId val="14358139"/>
        <c:scaling>
          <c:orientation val="minMax"/>
          <c:max val="9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64970"/>
        <c:crossesAt val="1"/>
        <c:crossBetween val="between"/>
        <c:dispUnits/>
        <c:majorUnit val="1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04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417 417,1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319 109,3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січень-квітень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-98 879,9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квітень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110 560,2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-98 307,8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1399.2856000000002</v>
          </cell>
        </row>
      </sheetData>
      <sheetData sheetId="2">
        <row r="94">
          <cell r="D94">
            <v>7713.34596</v>
          </cell>
        </row>
      </sheetData>
      <sheetData sheetId="3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00180412"/>
      <sheetName val="220804"/>
      <sheetName val="депозит"/>
      <sheetName val="надх"/>
      <sheetName val="залишки  (2)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75</v>
      </c>
      <c r="Q1" s="120"/>
      <c r="R1" s="120"/>
      <c r="S1" s="120"/>
      <c r="T1" s="120"/>
      <c r="U1" s="121"/>
    </row>
    <row r="2" spans="1:21" ht="15" thickBot="1">
      <c r="A2" s="122" t="s">
        <v>65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66</v>
      </c>
      <c r="Q2" s="126"/>
      <c r="R2" s="126"/>
      <c r="S2" s="126"/>
      <c r="T2" s="126"/>
      <c r="U2" s="127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28" t="s">
        <v>47</v>
      </c>
      <c r="T3" s="129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0">
        <v>0</v>
      </c>
      <c r="T4" s="131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2">
        <v>0</v>
      </c>
      <c r="T5" s="133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4">
        <v>0</v>
      </c>
      <c r="T6" s="135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4">
        <v>0</v>
      </c>
      <c r="T7" s="135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2">
        <v>0</v>
      </c>
      <c r="T8" s="133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2">
        <v>0</v>
      </c>
      <c r="T9" s="133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2">
        <v>0</v>
      </c>
      <c r="T10" s="133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2">
        <v>0</v>
      </c>
      <c r="T11" s="133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2">
        <v>0</v>
      </c>
      <c r="T12" s="133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2">
        <v>0</v>
      </c>
      <c r="T13" s="133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2">
        <v>0</v>
      </c>
      <c r="T14" s="133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2">
        <v>1</v>
      </c>
      <c r="T15" s="133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2">
        <v>0</v>
      </c>
      <c r="T16" s="133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2">
        <v>0</v>
      </c>
      <c r="T17" s="133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2">
        <v>0</v>
      </c>
      <c r="T18" s="133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2">
        <v>0</v>
      </c>
      <c r="T19" s="133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2">
        <v>0</v>
      </c>
      <c r="T20" s="133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2">
        <v>0</v>
      </c>
      <c r="T21" s="133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2">
        <v>0</v>
      </c>
      <c r="T22" s="133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38">
        <f>SUM(S4:S22)</f>
        <v>1</v>
      </c>
      <c r="T23" s="139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6" t="s">
        <v>33</v>
      </c>
      <c r="Q26" s="136"/>
      <c r="R26" s="136"/>
      <c r="S26" s="136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0" t="s">
        <v>29</v>
      </c>
      <c r="Q27" s="140"/>
      <c r="R27" s="140"/>
      <c r="S27" s="14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1">
        <v>42767</v>
      </c>
      <c r="Q28" s="144">
        <f>'[2]січень 17'!$D$94</f>
        <v>9505.30341</v>
      </c>
      <c r="R28" s="144"/>
      <c r="S28" s="14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2"/>
      <c r="Q29" s="144"/>
      <c r="R29" s="144"/>
      <c r="S29" s="14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5" t="s">
        <v>45</v>
      </c>
      <c r="R31" s="14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7" t="s">
        <v>40</v>
      </c>
      <c r="R32" s="14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6" t="s">
        <v>30</v>
      </c>
      <c r="Q36" s="136"/>
      <c r="R36" s="136"/>
      <c r="S36" s="136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7" t="s">
        <v>31</v>
      </c>
      <c r="Q37" s="137"/>
      <c r="R37" s="137"/>
      <c r="S37" s="137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1">
        <v>42767</v>
      </c>
      <c r="Q38" s="143">
        <f>104633628.96/1000</f>
        <v>104633.62895999999</v>
      </c>
      <c r="R38" s="143"/>
      <c r="S38" s="14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2"/>
      <c r="Q39" s="143"/>
      <c r="R39" s="143"/>
      <c r="S39" s="14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74</v>
      </c>
      <c r="Q1" s="120"/>
      <c r="R1" s="120"/>
      <c r="S1" s="120"/>
      <c r="T1" s="120"/>
      <c r="U1" s="121"/>
    </row>
    <row r="2" spans="1:21" ht="15" thickBot="1">
      <c r="A2" s="122" t="s">
        <v>72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73</v>
      </c>
      <c r="Q2" s="126"/>
      <c r="R2" s="126"/>
      <c r="S2" s="126"/>
      <c r="T2" s="126"/>
      <c r="U2" s="127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8" t="s">
        <v>47</v>
      </c>
      <c r="T3" s="149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0">
        <v>0</v>
      </c>
      <c r="T4" s="131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2">
        <v>0</v>
      </c>
      <c r="T5" s="133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4">
        <v>0</v>
      </c>
      <c r="T6" s="135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4">
        <v>1</v>
      </c>
      <c r="T7" s="135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2">
        <v>0</v>
      </c>
      <c r="T8" s="133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2">
        <v>0</v>
      </c>
      <c r="T9" s="133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2">
        <v>0</v>
      </c>
      <c r="T10" s="133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2">
        <v>0</v>
      </c>
      <c r="T11" s="133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2">
        <v>0</v>
      </c>
      <c r="T12" s="133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2">
        <v>0</v>
      </c>
      <c r="T13" s="133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2">
        <v>0</v>
      </c>
      <c r="T14" s="133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2">
        <v>0</v>
      </c>
      <c r="T15" s="133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2">
        <v>0</v>
      </c>
      <c r="T16" s="133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2">
        <v>0</v>
      </c>
      <c r="T17" s="133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2">
        <v>0</v>
      </c>
      <c r="T18" s="133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2">
        <v>0</v>
      </c>
      <c r="T19" s="133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2">
        <v>0</v>
      </c>
      <c r="T20" s="133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2">
        <v>0</v>
      </c>
      <c r="T21" s="133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2">
        <v>0</v>
      </c>
      <c r="T22" s="133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38">
        <f>SUM(S4:S23)</f>
        <v>1</v>
      </c>
      <c r="T24" s="139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6" t="s">
        <v>33</v>
      </c>
      <c r="Q27" s="136"/>
      <c r="R27" s="136"/>
      <c r="S27" s="136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0" t="s">
        <v>29</v>
      </c>
      <c r="Q28" s="140"/>
      <c r="R28" s="140"/>
      <c r="S28" s="14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1">
        <v>42795</v>
      </c>
      <c r="Q29" s="144">
        <f>'[2]лютий'!$D$94</f>
        <v>7713.34596</v>
      </c>
      <c r="R29" s="144"/>
      <c r="S29" s="14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2"/>
      <c r="Q30" s="144"/>
      <c r="R30" s="144"/>
      <c r="S30" s="14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5" t="s">
        <v>45</v>
      </c>
      <c r="R32" s="14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7" t="s">
        <v>40</v>
      </c>
      <c r="R33" s="14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6" t="s">
        <v>30</v>
      </c>
      <c r="Q37" s="136"/>
      <c r="R37" s="136"/>
      <c r="S37" s="136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7" t="s">
        <v>31</v>
      </c>
      <c r="Q38" s="137"/>
      <c r="R38" s="137"/>
      <c r="S38" s="137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1">
        <v>42795</v>
      </c>
      <c r="Q39" s="143">
        <v>115182.07822999997</v>
      </c>
      <c r="R39" s="143"/>
      <c r="S39" s="14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2"/>
      <c r="Q40" s="143"/>
      <c r="R40" s="143"/>
      <c r="S40" s="14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" sqref="E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77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78</v>
      </c>
      <c r="S1" s="120"/>
      <c r="T1" s="120"/>
      <c r="U1" s="120"/>
      <c r="V1" s="120"/>
      <c r="W1" s="121"/>
    </row>
    <row r="2" spans="1:23" ht="15" thickBot="1">
      <c r="A2" s="122" t="s">
        <v>83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84</v>
      </c>
      <c r="S2" s="126"/>
      <c r="T2" s="126"/>
      <c r="U2" s="126"/>
      <c r="V2" s="126"/>
      <c r="W2" s="127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48" t="s">
        <v>47</v>
      </c>
      <c r="V3" s="149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0">
        <v>0</v>
      </c>
      <c r="V4" s="131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2">
        <v>0</v>
      </c>
      <c r="V5" s="133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4">
        <v>0</v>
      </c>
      <c r="V6" s="135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4">
        <v>1</v>
      </c>
      <c r="V7" s="135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2">
        <v>0</v>
      </c>
      <c r="V8" s="133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2">
        <v>0</v>
      </c>
      <c r="V9" s="133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2">
        <v>0</v>
      </c>
      <c r="V10" s="133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2">
        <v>0</v>
      </c>
      <c r="V11" s="133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2">
        <v>0</v>
      </c>
      <c r="V12" s="133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2">
        <v>0</v>
      </c>
      <c r="V13" s="133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2">
        <v>0</v>
      </c>
      <c r="V14" s="133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2">
        <v>0</v>
      </c>
      <c r="V15" s="133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2">
        <v>0</v>
      </c>
      <c r="V16" s="133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2">
        <v>0</v>
      </c>
      <c r="V17" s="133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2">
        <v>0</v>
      </c>
      <c r="V18" s="133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2">
        <v>0</v>
      </c>
      <c r="V19" s="133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2">
        <v>0</v>
      </c>
      <c r="V20" s="133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2">
        <v>0</v>
      </c>
      <c r="V21" s="133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2">
        <v>0</v>
      </c>
      <c r="V22" s="133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2">
        <v>0</v>
      </c>
      <c r="V23" s="133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2">
        <v>0</v>
      </c>
      <c r="V24" s="133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38">
        <f>SUM(U4:U25)</f>
        <v>1</v>
      </c>
      <c r="V26" s="139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6" t="s">
        <v>33</v>
      </c>
      <c r="S29" s="136"/>
      <c r="T29" s="136"/>
      <c r="U29" s="136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0" t="s">
        <v>29</v>
      </c>
      <c r="S30" s="140"/>
      <c r="T30" s="140"/>
      <c r="U30" s="14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1">
        <v>42826</v>
      </c>
      <c r="S31" s="144">
        <f>'[2]березень'!$D$97</f>
        <v>1399.2856000000002</v>
      </c>
      <c r="T31" s="144"/>
      <c r="U31" s="14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2"/>
      <c r="S32" s="144"/>
      <c r="T32" s="144"/>
      <c r="U32" s="14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5" t="s">
        <v>45</v>
      </c>
      <c r="T34" s="14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7" t="s">
        <v>40</v>
      </c>
      <c r="T35" s="14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6" t="s">
        <v>30</v>
      </c>
      <c r="S39" s="136"/>
      <c r="T39" s="136"/>
      <c r="U39" s="136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 t="s">
        <v>31</v>
      </c>
      <c r="S40" s="137"/>
      <c r="T40" s="137"/>
      <c r="U40" s="137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1">
        <v>42826</v>
      </c>
      <c r="S41" s="143">
        <v>114548.88999999997</v>
      </c>
      <c r="T41" s="143"/>
      <c r="U41" s="14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2"/>
      <c r="S42" s="143"/>
      <c r="T42" s="143"/>
      <c r="U42" s="14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5"/>
  <sheetViews>
    <sheetView tabSelected="1" zoomScalePageLayoutView="0" workbookViewId="0" topLeftCell="A1">
      <selection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87</v>
      </c>
      <c r="S1" s="120"/>
      <c r="T1" s="120"/>
      <c r="U1" s="120"/>
      <c r="V1" s="120"/>
      <c r="W1" s="121"/>
    </row>
    <row r="2" spans="1:23" ht="15" thickBot="1">
      <c r="A2" s="122" t="s">
        <v>89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90</v>
      </c>
      <c r="S2" s="126"/>
      <c r="T2" s="126"/>
      <c r="U2" s="126"/>
      <c r="V2" s="126"/>
      <c r="W2" s="127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28" t="s">
        <v>47</v>
      </c>
      <c r="V3" s="129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69">
        <f>C4-E4</f>
        <v>5.099999999999994</v>
      </c>
      <c r="E4" s="69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0" ref="M4:M22">N4-B4-C4-F4-G4-H4-I4-J4-K4-L4</f>
        <v>15.099999999999909</v>
      </c>
      <c r="N4" s="69">
        <v>4693</v>
      </c>
      <c r="O4" s="69">
        <v>4700</v>
      </c>
      <c r="P4" s="3">
        <f aca="true" t="shared" si="1" ref="P4:P22">N4/O4</f>
        <v>0.9985106382978723</v>
      </c>
      <c r="Q4" s="2">
        <f>AVERAGE(N4:N6)</f>
        <v>3893.4666666666667</v>
      </c>
      <c r="R4" s="71">
        <v>124.5</v>
      </c>
      <c r="S4" s="72">
        <v>0</v>
      </c>
      <c r="T4" s="73">
        <v>0</v>
      </c>
      <c r="U4" s="130">
        <v>0</v>
      </c>
      <c r="V4" s="131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69">
        <f>C5-E5</f>
        <v>3.500000000000057</v>
      </c>
      <c r="E5" s="69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0"/>
        <v>12.5</v>
      </c>
      <c r="N5" s="69">
        <v>3885</v>
      </c>
      <c r="O5" s="69">
        <v>3500</v>
      </c>
      <c r="P5" s="3">
        <f t="shared" si="1"/>
        <v>1.11</v>
      </c>
      <c r="Q5" s="2">
        <v>3893.5</v>
      </c>
      <c r="R5" s="75">
        <v>0</v>
      </c>
      <c r="S5" s="69">
        <v>0</v>
      </c>
      <c r="T5" s="76">
        <v>0</v>
      </c>
      <c r="U5" s="132">
        <v>0</v>
      </c>
      <c r="V5" s="133"/>
      <c r="W5" s="74">
        <f aca="true" t="shared" si="2" ref="W5:W22">R5+S5+U5+T5+V5</f>
        <v>0</v>
      </c>
    </row>
    <row r="6" spans="1:23" ht="12.75">
      <c r="A6" s="10">
        <v>42830</v>
      </c>
      <c r="B6" s="69">
        <v>1837.1</v>
      </c>
      <c r="C6" s="69">
        <v>99.6</v>
      </c>
      <c r="D6" s="69">
        <f>C6-E6</f>
        <v>1.9299999999999926</v>
      </c>
      <c r="E6" s="69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0"/>
        <v>9.30000000000041</v>
      </c>
      <c r="N6" s="69">
        <v>3102.4</v>
      </c>
      <c r="O6" s="69">
        <v>4500</v>
      </c>
      <c r="P6" s="3">
        <f t="shared" si="1"/>
        <v>0.6894222222222223</v>
      </c>
      <c r="Q6" s="2">
        <v>3893.5</v>
      </c>
      <c r="R6" s="77">
        <v>0</v>
      </c>
      <c r="S6" s="78">
        <v>0</v>
      </c>
      <c r="T6" s="79">
        <v>50</v>
      </c>
      <c r="U6" s="134">
        <v>0</v>
      </c>
      <c r="V6" s="135"/>
      <c r="W6" s="74">
        <f t="shared" si="2"/>
        <v>50</v>
      </c>
    </row>
    <row r="7" spans="1:23" ht="12.75">
      <c r="A7" s="10">
        <v>42831</v>
      </c>
      <c r="B7" s="84"/>
      <c r="C7" s="69"/>
      <c r="D7" s="69"/>
      <c r="E7" s="69"/>
      <c r="F7" s="69"/>
      <c r="G7" s="69"/>
      <c r="H7" s="86"/>
      <c r="I7" s="85"/>
      <c r="J7" s="85"/>
      <c r="K7" s="85"/>
      <c r="L7" s="85"/>
      <c r="M7" s="69">
        <f t="shared" si="0"/>
        <v>0</v>
      </c>
      <c r="N7" s="69"/>
      <c r="O7" s="69">
        <v>4800</v>
      </c>
      <c r="P7" s="3">
        <f t="shared" si="1"/>
        <v>0</v>
      </c>
      <c r="Q7" s="2">
        <v>3893.5</v>
      </c>
      <c r="R7" s="77"/>
      <c r="S7" s="78"/>
      <c r="T7" s="79"/>
      <c r="U7" s="134"/>
      <c r="V7" s="135"/>
      <c r="W7" s="74">
        <f t="shared" si="2"/>
        <v>0</v>
      </c>
    </row>
    <row r="8" spans="1:23" ht="12.75">
      <c r="A8" s="10">
        <v>42832</v>
      </c>
      <c r="B8" s="69"/>
      <c r="C8" s="80"/>
      <c r="D8" s="80"/>
      <c r="E8" s="80"/>
      <c r="F8" s="85"/>
      <c r="G8" s="85"/>
      <c r="H8" s="69"/>
      <c r="I8" s="85"/>
      <c r="J8" s="85"/>
      <c r="K8" s="85"/>
      <c r="L8" s="85"/>
      <c r="M8" s="69">
        <f t="shared" si="0"/>
        <v>0</v>
      </c>
      <c r="N8" s="69"/>
      <c r="O8" s="69">
        <v>7500</v>
      </c>
      <c r="P8" s="3">
        <f t="shared" si="1"/>
        <v>0</v>
      </c>
      <c r="Q8" s="2">
        <v>3893.5</v>
      </c>
      <c r="R8" s="77"/>
      <c r="S8" s="78"/>
      <c r="T8" s="76"/>
      <c r="U8" s="132"/>
      <c r="V8" s="133"/>
      <c r="W8" s="74">
        <f t="shared" si="2"/>
        <v>0</v>
      </c>
    </row>
    <row r="9" spans="1:23" ht="12.75">
      <c r="A9" s="10">
        <v>42835</v>
      </c>
      <c r="B9" s="69"/>
      <c r="C9" s="80"/>
      <c r="D9" s="80"/>
      <c r="E9" s="80"/>
      <c r="F9" s="85"/>
      <c r="G9" s="89"/>
      <c r="H9" s="69"/>
      <c r="I9" s="85"/>
      <c r="J9" s="85"/>
      <c r="K9" s="85"/>
      <c r="L9" s="85"/>
      <c r="M9" s="69">
        <f t="shared" si="0"/>
        <v>0</v>
      </c>
      <c r="N9" s="69"/>
      <c r="O9" s="69">
        <v>3400</v>
      </c>
      <c r="P9" s="3">
        <f t="shared" si="1"/>
        <v>0</v>
      </c>
      <c r="Q9" s="2">
        <v>3893.5</v>
      </c>
      <c r="R9" s="77"/>
      <c r="S9" s="78"/>
      <c r="T9" s="76"/>
      <c r="U9" s="132"/>
      <c r="V9" s="133"/>
      <c r="W9" s="74">
        <f t="shared" si="2"/>
        <v>0</v>
      </c>
    </row>
    <row r="10" spans="1:23" ht="12.75">
      <c r="A10" s="10">
        <v>42836</v>
      </c>
      <c r="B10" s="69"/>
      <c r="C10" s="80"/>
      <c r="D10" s="80"/>
      <c r="E10" s="80"/>
      <c r="F10" s="85"/>
      <c r="G10" s="85"/>
      <c r="H10" s="69"/>
      <c r="I10" s="85"/>
      <c r="J10" s="85"/>
      <c r="K10" s="85"/>
      <c r="L10" s="85"/>
      <c r="M10" s="69">
        <f t="shared" si="0"/>
        <v>0</v>
      </c>
      <c r="N10" s="69"/>
      <c r="O10" s="78">
        <v>5200</v>
      </c>
      <c r="P10" s="3">
        <f t="shared" si="1"/>
        <v>0</v>
      </c>
      <c r="Q10" s="2">
        <v>3893.5</v>
      </c>
      <c r="R10" s="77"/>
      <c r="S10" s="78"/>
      <c r="T10" s="76"/>
      <c r="U10" s="132"/>
      <c r="V10" s="133"/>
      <c r="W10" s="74">
        <f>R10+S10+U10+T10+V10</f>
        <v>0</v>
      </c>
    </row>
    <row r="11" spans="1:23" ht="12.75">
      <c r="A11" s="10">
        <v>42837</v>
      </c>
      <c r="B11" s="69"/>
      <c r="C11" s="80"/>
      <c r="D11" s="80"/>
      <c r="E11" s="80"/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4800</v>
      </c>
      <c r="P11" s="3">
        <f t="shared" si="1"/>
        <v>0</v>
      </c>
      <c r="Q11" s="2">
        <v>3893.5</v>
      </c>
      <c r="R11" s="75"/>
      <c r="S11" s="69"/>
      <c r="T11" s="76"/>
      <c r="U11" s="132"/>
      <c r="V11" s="133"/>
      <c r="W11" s="74">
        <f t="shared" si="2"/>
        <v>0</v>
      </c>
    </row>
    <row r="12" spans="1:23" ht="12.75">
      <c r="A12" s="10">
        <v>42838</v>
      </c>
      <c r="B12" s="84"/>
      <c r="C12" s="80"/>
      <c r="D12" s="80"/>
      <c r="E12" s="80"/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4000</v>
      </c>
      <c r="P12" s="3">
        <f t="shared" si="1"/>
        <v>0</v>
      </c>
      <c r="Q12" s="2">
        <v>3893.5</v>
      </c>
      <c r="R12" s="75"/>
      <c r="S12" s="69"/>
      <c r="T12" s="76"/>
      <c r="U12" s="132"/>
      <c r="V12" s="133"/>
      <c r="W12" s="74">
        <f t="shared" si="2"/>
        <v>0</v>
      </c>
    </row>
    <row r="13" spans="1:23" ht="12.75">
      <c r="A13" s="10">
        <v>42839</v>
      </c>
      <c r="B13" s="69"/>
      <c r="C13" s="80"/>
      <c r="D13" s="80"/>
      <c r="E13" s="80"/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6500</v>
      </c>
      <c r="P13" s="3">
        <f t="shared" si="1"/>
        <v>0</v>
      </c>
      <c r="Q13" s="2">
        <v>3893.5</v>
      </c>
      <c r="R13" s="75"/>
      <c r="S13" s="69"/>
      <c r="T13" s="76"/>
      <c r="U13" s="132"/>
      <c r="V13" s="133"/>
      <c r="W13" s="74">
        <f t="shared" si="2"/>
        <v>0</v>
      </c>
    </row>
    <row r="14" spans="1:23" ht="12.75">
      <c r="A14" s="10">
        <v>42843</v>
      </c>
      <c r="B14" s="69"/>
      <c r="C14" s="80"/>
      <c r="D14" s="80"/>
      <c r="E14" s="80"/>
      <c r="F14" s="85"/>
      <c r="G14" s="85"/>
      <c r="H14" s="69"/>
      <c r="I14" s="85"/>
      <c r="J14" s="85"/>
      <c r="K14" s="85"/>
      <c r="L14" s="85"/>
      <c r="M14" s="69">
        <f t="shared" si="0"/>
        <v>0</v>
      </c>
      <c r="N14" s="69"/>
      <c r="O14" s="69">
        <v>5000</v>
      </c>
      <c r="P14" s="3">
        <f t="shared" si="1"/>
        <v>0</v>
      </c>
      <c r="Q14" s="2">
        <v>3893.5</v>
      </c>
      <c r="R14" s="75"/>
      <c r="S14" s="69"/>
      <c r="T14" s="80"/>
      <c r="U14" s="132"/>
      <c r="V14" s="133"/>
      <c r="W14" s="74">
        <f t="shared" si="2"/>
        <v>0</v>
      </c>
    </row>
    <row r="15" spans="1:23" ht="12.75">
      <c r="A15" s="10">
        <v>42844</v>
      </c>
      <c r="B15" s="69"/>
      <c r="C15" s="69"/>
      <c r="D15" s="69"/>
      <c r="E15" s="69"/>
      <c r="F15" s="88"/>
      <c r="G15" s="88"/>
      <c r="H15" s="89"/>
      <c r="I15" s="88"/>
      <c r="J15" s="88"/>
      <c r="K15" s="88"/>
      <c r="L15" s="88"/>
      <c r="M15" s="69">
        <f t="shared" si="0"/>
        <v>0</v>
      </c>
      <c r="N15" s="69"/>
      <c r="O15" s="78">
        <v>6500</v>
      </c>
      <c r="P15" s="3">
        <f>N15/O15</f>
        <v>0</v>
      </c>
      <c r="Q15" s="2">
        <v>3893.5</v>
      </c>
      <c r="R15" s="75"/>
      <c r="S15" s="69"/>
      <c r="T15" s="80"/>
      <c r="U15" s="132"/>
      <c r="V15" s="133"/>
      <c r="W15" s="74">
        <f t="shared" si="2"/>
        <v>0</v>
      </c>
    </row>
    <row r="16" spans="1:23" ht="12.75">
      <c r="A16" s="10">
        <v>42845</v>
      </c>
      <c r="B16" s="69"/>
      <c r="C16" s="80"/>
      <c r="D16" s="80"/>
      <c r="E16" s="80"/>
      <c r="F16" s="85"/>
      <c r="G16" s="85"/>
      <c r="H16" s="69"/>
      <c r="I16" s="85"/>
      <c r="J16" s="85"/>
      <c r="K16" s="85"/>
      <c r="L16" s="85"/>
      <c r="M16" s="69">
        <f t="shared" si="0"/>
        <v>0</v>
      </c>
      <c r="N16" s="69"/>
      <c r="O16" s="78">
        <v>3600</v>
      </c>
      <c r="P16" s="3">
        <f t="shared" si="1"/>
        <v>0</v>
      </c>
      <c r="Q16" s="2">
        <v>3893.5</v>
      </c>
      <c r="R16" s="75"/>
      <c r="S16" s="69"/>
      <c r="T16" s="80"/>
      <c r="U16" s="132"/>
      <c r="V16" s="133"/>
      <c r="W16" s="74">
        <f t="shared" si="2"/>
        <v>0</v>
      </c>
    </row>
    <row r="17" spans="1:23" ht="12.75">
      <c r="A17" s="10">
        <v>42846</v>
      </c>
      <c r="B17" s="69"/>
      <c r="C17" s="80"/>
      <c r="D17" s="80"/>
      <c r="E17" s="80"/>
      <c r="F17" s="85"/>
      <c r="G17" s="85"/>
      <c r="H17" s="69"/>
      <c r="I17" s="85"/>
      <c r="J17" s="85"/>
      <c r="K17" s="85"/>
      <c r="L17" s="85"/>
      <c r="M17" s="69">
        <f t="shared" si="0"/>
        <v>0</v>
      </c>
      <c r="N17" s="69"/>
      <c r="O17" s="69">
        <v>4700</v>
      </c>
      <c r="P17" s="3">
        <f t="shared" si="1"/>
        <v>0</v>
      </c>
      <c r="Q17" s="2">
        <v>3893.5</v>
      </c>
      <c r="R17" s="75"/>
      <c r="S17" s="69"/>
      <c r="T17" s="80"/>
      <c r="U17" s="132"/>
      <c r="V17" s="133"/>
      <c r="W17" s="74">
        <f t="shared" si="2"/>
        <v>0</v>
      </c>
    </row>
    <row r="18" spans="1:23" ht="12.75">
      <c r="A18" s="10">
        <v>42849</v>
      </c>
      <c r="B18" s="69"/>
      <c r="C18" s="80"/>
      <c r="D18" s="80"/>
      <c r="E18" s="80"/>
      <c r="F18" s="85"/>
      <c r="G18" s="85"/>
      <c r="H18" s="69"/>
      <c r="I18" s="85"/>
      <c r="J18" s="85"/>
      <c r="K18" s="85"/>
      <c r="L18" s="85"/>
      <c r="M18" s="69">
        <f t="shared" si="0"/>
        <v>0</v>
      </c>
      <c r="N18" s="69"/>
      <c r="O18" s="69">
        <v>3500</v>
      </c>
      <c r="P18" s="3">
        <f>N18/O18</f>
        <v>0</v>
      </c>
      <c r="Q18" s="2">
        <v>3893.5</v>
      </c>
      <c r="R18" s="75"/>
      <c r="S18" s="69"/>
      <c r="T18" s="76"/>
      <c r="U18" s="132"/>
      <c r="V18" s="133"/>
      <c r="W18" s="74">
        <f t="shared" si="2"/>
        <v>0</v>
      </c>
    </row>
    <row r="19" spans="1:23" ht="12.75">
      <c r="A19" s="10">
        <v>42850</v>
      </c>
      <c r="B19" s="69"/>
      <c r="C19" s="80"/>
      <c r="D19" s="80"/>
      <c r="E19" s="80"/>
      <c r="F19" s="85"/>
      <c r="G19" s="85"/>
      <c r="H19" s="69"/>
      <c r="I19" s="85"/>
      <c r="J19" s="85"/>
      <c r="K19" s="85"/>
      <c r="L19" s="85"/>
      <c r="M19" s="69">
        <f t="shared" si="0"/>
        <v>0</v>
      </c>
      <c r="N19" s="69"/>
      <c r="O19" s="69">
        <v>3600</v>
      </c>
      <c r="P19" s="3">
        <f t="shared" si="1"/>
        <v>0</v>
      </c>
      <c r="Q19" s="2">
        <v>3893.5</v>
      </c>
      <c r="R19" s="75"/>
      <c r="S19" s="69"/>
      <c r="T19" s="76"/>
      <c r="U19" s="132"/>
      <c r="V19" s="133"/>
      <c r="W19" s="74">
        <f t="shared" si="2"/>
        <v>0</v>
      </c>
    </row>
    <row r="20" spans="1:23" ht="12.75">
      <c r="A20" s="10">
        <v>42851</v>
      </c>
      <c r="B20" s="69"/>
      <c r="C20" s="80"/>
      <c r="D20" s="80"/>
      <c r="E20" s="80"/>
      <c r="F20" s="85"/>
      <c r="G20" s="69"/>
      <c r="H20" s="69"/>
      <c r="I20" s="85"/>
      <c r="J20" s="85"/>
      <c r="K20" s="85"/>
      <c r="L20" s="85"/>
      <c r="M20" s="69">
        <f t="shared" si="0"/>
        <v>0</v>
      </c>
      <c r="N20" s="69"/>
      <c r="O20" s="69">
        <v>8060</v>
      </c>
      <c r="P20" s="3">
        <f t="shared" si="1"/>
        <v>0</v>
      </c>
      <c r="Q20" s="2">
        <v>3893.5</v>
      </c>
      <c r="R20" s="75"/>
      <c r="S20" s="69"/>
      <c r="T20" s="76"/>
      <c r="U20" s="132"/>
      <c r="V20" s="133"/>
      <c r="W20" s="74">
        <f t="shared" si="2"/>
        <v>0</v>
      </c>
    </row>
    <row r="21" spans="1:23" ht="12.75">
      <c r="A21" s="10">
        <v>42852</v>
      </c>
      <c r="B21" s="69"/>
      <c r="C21" s="80"/>
      <c r="D21" s="80"/>
      <c r="E21" s="80"/>
      <c r="F21" s="85"/>
      <c r="G21" s="69"/>
      <c r="H21" s="69"/>
      <c r="I21" s="85"/>
      <c r="J21" s="85"/>
      <c r="K21" s="85"/>
      <c r="L21" s="85"/>
      <c r="M21" s="69">
        <f t="shared" si="0"/>
        <v>0</v>
      </c>
      <c r="N21" s="69"/>
      <c r="O21" s="69">
        <v>10500</v>
      </c>
      <c r="P21" s="3">
        <f t="shared" si="1"/>
        <v>0</v>
      </c>
      <c r="Q21" s="2">
        <v>3893.5</v>
      </c>
      <c r="R21" s="81"/>
      <c r="S21" s="80"/>
      <c r="T21" s="76"/>
      <c r="U21" s="132"/>
      <c r="V21" s="133"/>
      <c r="W21" s="74">
        <f t="shared" si="2"/>
        <v>0</v>
      </c>
    </row>
    <row r="22" spans="1:23" ht="13.5" thickBot="1">
      <c r="A22" s="10">
        <v>42853</v>
      </c>
      <c r="B22" s="69"/>
      <c r="C22" s="80"/>
      <c r="D22" s="80"/>
      <c r="E22" s="80"/>
      <c r="F22" s="85"/>
      <c r="G22" s="69"/>
      <c r="H22" s="69"/>
      <c r="I22" s="85"/>
      <c r="J22" s="85"/>
      <c r="K22" s="85"/>
      <c r="L22" s="85"/>
      <c r="M22" s="69">
        <f t="shared" si="0"/>
        <v>0</v>
      </c>
      <c r="N22" s="69"/>
      <c r="O22" s="69">
        <v>16264.8</v>
      </c>
      <c r="P22" s="3">
        <f t="shared" si="1"/>
        <v>0</v>
      </c>
      <c r="Q22" s="2">
        <v>3893.5</v>
      </c>
      <c r="R22" s="81"/>
      <c r="S22" s="80"/>
      <c r="T22" s="76"/>
      <c r="U22" s="132"/>
      <c r="V22" s="133"/>
      <c r="W22" s="74">
        <f t="shared" si="2"/>
        <v>0</v>
      </c>
    </row>
    <row r="23" spans="1:23" ht="13.5" thickBot="1">
      <c r="A23" s="90" t="s">
        <v>28</v>
      </c>
      <c r="B23" s="92">
        <f aca="true" t="shared" si="3" ref="B23:O23">SUM(B4:B22)</f>
        <v>4429.6</v>
      </c>
      <c r="C23" s="92">
        <f t="shared" si="3"/>
        <v>645.9</v>
      </c>
      <c r="D23" s="115">
        <f t="shared" si="3"/>
        <v>10.530000000000044</v>
      </c>
      <c r="E23" s="115">
        <f t="shared" si="3"/>
        <v>635.3699999999999</v>
      </c>
      <c r="F23" s="92">
        <f t="shared" si="3"/>
        <v>160.2</v>
      </c>
      <c r="G23" s="92">
        <f t="shared" si="3"/>
        <v>402.90000000000003</v>
      </c>
      <c r="H23" s="92">
        <f t="shared" si="3"/>
        <v>2132.7</v>
      </c>
      <c r="I23" s="92">
        <f t="shared" si="3"/>
        <v>116</v>
      </c>
      <c r="J23" s="92">
        <f t="shared" si="3"/>
        <v>88.6</v>
      </c>
      <c r="K23" s="92">
        <f t="shared" si="3"/>
        <v>562.6</v>
      </c>
      <c r="L23" s="92">
        <f t="shared" si="3"/>
        <v>3105</v>
      </c>
      <c r="M23" s="91">
        <f t="shared" si="3"/>
        <v>36.90000000000032</v>
      </c>
      <c r="N23" s="91">
        <f t="shared" si="3"/>
        <v>11680.4</v>
      </c>
      <c r="O23" s="91">
        <f t="shared" si="3"/>
        <v>110624.8</v>
      </c>
      <c r="P23" s="93">
        <f>N23/O23</f>
        <v>0.1055857276126149</v>
      </c>
      <c r="Q23" s="2"/>
      <c r="R23" s="82">
        <f>SUM(R4:R22)</f>
        <v>124.5</v>
      </c>
      <c r="S23" s="82">
        <f>SUM(S4:S22)</f>
        <v>0</v>
      </c>
      <c r="T23" s="82">
        <f>SUM(T4:T22)</f>
        <v>50</v>
      </c>
      <c r="U23" s="138">
        <f>SUM(U4:U22)</f>
        <v>0</v>
      </c>
      <c r="V23" s="139"/>
      <c r="W23" s="82">
        <f>R23+S23+U23+T23+V23</f>
        <v>174.5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6" t="s">
        <v>33</v>
      </c>
      <c r="S26" s="136"/>
      <c r="T26" s="136"/>
      <c r="U26" s="136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0" t="s">
        <v>29</v>
      </c>
      <c r="S27" s="140"/>
      <c r="T27" s="140"/>
      <c r="U27" s="14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>
        <v>42831</v>
      </c>
      <c r="S28" s="144">
        <v>50</v>
      </c>
      <c r="T28" s="144"/>
      <c r="U28" s="144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/>
      <c r="S29" s="144"/>
      <c r="T29" s="144"/>
      <c r="U29" s="144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5" t="s">
        <v>45</v>
      </c>
      <c r="T31" s="146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40</v>
      </c>
      <c r="T32" s="147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6" t="s">
        <v>30</v>
      </c>
      <c r="S36" s="136"/>
      <c r="T36" s="136"/>
      <c r="U36" s="136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7" t="s">
        <v>31</v>
      </c>
      <c r="S37" s="137"/>
      <c r="T37" s="137"/>
      <c r="U37" s="137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>
        <v>42831</v>
      </c>
      <c r="S38" s="143">
        <v>104120.65949999997</v>
      </c>
      <c r="T38" s="143"/>
      <c r="U38" s="143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2"/>
      <c r="S39" s="143"/>
      <c r="T39" s="143"/>
      <c r="U39" s="143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9" t="s">
        <v>91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60"/>
      <c r="M26" s="160"/>
      <c r="N26" s="160"/>
    </row>
    <row r="27" spans="1:16" ht="54" customHeight="1">
      <c r="A27" s="152" t="s">
        <v>32</v>
      </c>
      <c r="B27" s="161" t="s">
        <v>43</v>
      </c>
      <c r="C27" s="161"/>
      <c r="D27" s="154" t="s">
        <v>49</v>
      </c>
      <c r="E27" s="155"/>
      <c r="F27" s="156" t="s">
        <v>44</v>
      </c>
      <c r="G27" s="157"/>
      <c r="H27" s="158" t="s">
        <v>52</v>
      </c>
      <c r="I27" s="154"/>
      <c r="J27" s="169"/>
      <c r="K27" s="170"/>
      <c r="L27" s="166" t="s">
        <v>36</v>
      </c>
      <c r="M27" s="167"/>
      <c r="N27" s="168"/>
      <c r="O27" s="162" t="s">
        <v>92</v>
      </c>
      <c r="P27" s="163"/>
    </row>
    <row r="28" spans="1:16" ht="30.75" customHeight="1">
      <c r="A28" s="153"/>
      <c r="B28" s="48" t="s">
        <v>88</v>
      </c>
      <c r="C28" s="22" t="s">
        <v>23</v>
      </c>
      <c r="D28" s="48" t="str">
        <f>B28</f>
        <v>план на січень-квітень 2017р.</v>
      </c>
      <c r="E28" s="22" t="str">
        <f>C28</f>
        <v>факт</v>
      </c>
      <c r="F28" s="47" t="str">
        <f>B28</f>
        <v>план на січень-квітень 2017р.</v>
      </c>
      <c r="G28" s="62" t="str">
        <f>C28</f>
        <v>факт</v>
      </c>
      <c r="H28" s="48" t="str">
        <f>B28</f>
        <v>план на січень-квітень 2017р.</v>
      </c>
      <c r="I28" s="22" t="str">
        <f>C28</f>
        <v>факт</v>
      </c>
      <c r="J28" s="47"/>
      <c r="K28" s="62"/>
      <c r="L28" s="45" t="str">
        <f>D28</f>
        <v>план на січень-квітень 2017р.</v>
      </c>
      <c r="M28" s="22" t="str">
        <f>C28</f>
        <v>факт</v>
      </c>
      <c r="N28" s="46" t="s">
        <v>24</v>
      </c>
      <c r="O28" s="157"/>
      <c r="P28" s="154"/>
    </row>
    <row r="29" spans="1:16" ht="23.25" customHeight="1" thickBot="1">
      <c r="A29" s="44">
        <f>квітень!S38</f>
        <v>104120.65949999997</v>
      </c>
      <c r="B29" s="49">
        <v>8430</v>
      </c>
      <c r="C29" s="49">
        <v>291.67</v>
      </c>
      <c r="D29" s="49">
        <v>0</v>
      </c>
      <c r="E29" s="49">
        <v>0.11</v>
      </c>
      <c r="F29" s="49">
        <v>8500</v>
      </c>
      <c r="G29" s="49">
        <v>1264.24</v>
      </c>
      <c r="H29" s="49">
        <v>4</v>
      </c>
      <c r="I29" s="49">
        <v>3</v>
      </c>
      <c r="J29" s="49"/>
      <c r="K29" s="49"/>
      <c r="L29" s="63">
        <f>H29+F29+D29+J29+B29</f>
        <v>16934</v>
      </c>
      <c r="M29" s="50">
        <f>C29+E29+G29+I29</f>
        <v>1559.02</v>
      </c>
      <c r="N29" s="51">
        <f>M29-L29</f>
        <v>-15374.98</v>
      </c>
      <c r="O29" s="164">
        <f>квітень!S28</f>
        <v>50</v>
      </c>
      <c r="P29" s="16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220860</v>
      </c>
      <c r="C48" s="32">
        <v>166616.98</v>
      </c>
      <c r="F48" s="1" t="s">
        <v>22</v>
      </c>
      <c r="G48" s="6"/>
      <c r="H48" s="17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57890</v>
      </c>
      <c r="C49" s="32">
        <v>43721.04</v>
      </c>
      <c r="G49" s="6"/>
      <c r="H49" s="17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71605.7</v>
      </c>
      <c r="C50" s="32">
        <v>57529.33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9330</v>
      </c>
      <c r="C51" s="32">
        <v>5374.17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37900</v>
      </c>
      <c r="C52" s="32">
        <v>28279.74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2430</v>
      </c>
      <c r="C53" s="32">
        <v>2187.7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8100</v>
      </c>
      <c r="C54" s="32">
        <v>7806.86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9301.39999999998</v>
      </c>
      <c r="C55" s="12">
        <v>7593.5099999999375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417417.1</v>
      </c>
      <c r="C56" s="9">
        <v>319109.32999999996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8430</v>
      </c>
      <c r="C58" s="9">
        <f>C29</f>
        <v>291.67</v>
      </c>
    </row>
    <row r="59" spans="1:3" ht="25.5">
      <c r="A59" s="83" t="s">
        <v>54</v>
      </c>
      <c r="B59" s="9">
        <f>D29</f>
        <v>0</v>
      </c>
      <c r="C59" s="9">
        <f>E29</f>
        <v>0.11</v>
      </c>
    </row>
    <row r="60" spans="1:3" ht="12.75">
      <c r="A60" s="83" t="s">
        <v>55</v>
      </c>
      <c r="B60" s="9">
        <f>F29</f>
        <v>8500</v>
      </c>
      <c r="C60" s="9">
        <f>G29</f>
        <v>1264.24</v>
      </c>
    </row>
    <row r="61" spans="1:3" ht="25.5">
      <c r="A61" s="83" t="s">
        <v>56</v>
      </c>
      <c r="B61" s="9">
        <f>H29</f>
        <v>4</v>
      </c>
      <c r="C61" s="9">
        <f>I29</f>
        <v>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2017-04-06T07:51:13Z</dcterms:modified>
  <cp:category/>
  <cp:version/>
  <cp:contentType/>
  <cp:contentStatus/>
</cp:coreProperties>
</file>